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مستخلص" sheetId="1" state="visible" r:id="rId3"/>
    <sheet name="العقد" sheetId="2" state="visible" r:id="rId4"/>
    <sheet name="جدول الكميات" sheetId="3" state="visible" r:id="rId5"/>
    <sheet name="الأوامر التغييرية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<sst xmlns="http://schemas.openxmlformats.org/spreadsheetml/2006/main" count="98" uniqueCount="84">
  <si>
    <t xml:space="preserve">مستخلص أعمال مرحلي (شهادة دفع)</t>
  </si>
  <si>
    <t xml:space="preserve">محسوب من أوراق العقد وجدول الكميات والأوامر التغييرية.</t>
  </si>
  <si>
    <t xml:space="preserve">المشروع</t>
  </si>
  <si>
    <t xml:space="preserve">المقاول</t>
  </si>
  <si>
    <t xml:space="preserve">رقم المستخلص</t>
  </si>
  <si>
    <t xml:space="preserve">نهاية فترة التقييم</t>
  </si>
  <si>
    <t xml:space="preserve">البيان</t>
  </si>
  <si>
    <t xml:space="preserve">المبلغ (درهم)</t>
  </si>
  <si>
    <t xml:space="preserve">1</t>
  </si>
  <si>
    <t xml:space="preserve">الأعمال المنفذة حتى تاريخه (جدول الكميات)</t>
  </si>
  <si>
    <t xml:space="preserve">2</t>
  </si>
  <si>
    <t xml:space="preserve">الأوامر التغييرية المعتمدة حتى تاريخه</t>
  </si>
  <si>
    <t xml:space="preserve">3</t>
  </si>
  <si>
    <t xml:space="preserve">المواد في الموقع</t>
  </si>
  <si>
    <t xml:space="preserve">4</t>
  </si>
  <si>
    <t xml:space="preserve">إجمالي القيمة حتى تاريخه (1 + 2 + 3)</t>
  </si>
  <si>
    <t xml:space="preserve">5</t>
  </si>
  <si>
    <t xml:space="preserve">ناقص المحتجزات (النسبة × الإجمالي، حتى الحد)</t>
  </si>
  <si>
    <t xml:space="preserve">6</t>
  </si>
  <si>
    <t xml:space="preserve">ناقص استرداد الدفعة المقدمة (حتى قيمة الدفعة)</t>
  </si>
  <si>
    <t xml:space="preserve">7</t>
  </si>
  <si>
    <t xml:space="preserve">صافي القيمة حتى تاريخه (4 + 5 + 6)</t>
  </si>
  <si>
    <t xml:space="preserve">8</t>
  </si>
  <si>
    <t xml:space="preserve">ناقص ما سبق اعتماده</t>
  </si>
  <si>
    <t xml:space="preserve">9</t>
  </si>
  <si>
    <t xml:space="preserve">المستحق في هذا المستخلص دون الضريبة (7 + 8)</t>
  </si>
  <si>
    <t xml:space="preserve">10</t>
  </si>
  <si>
    <t xml:space="preserve">ضريبة القيمة المضافة</t>
  </si>
  <si>
    <t xml:space="preserve">11</t>
  </si>
  <si>
    <t xml:space="preserve">إجمالي المستحق في هذا المستخلص (9 + 10)</t>
  </si>
  <si>
    <t xml:space="preserve">أعدّه (المقاول)</t>
  </si>
  <si>
    <t xml:space="preserve">اعتمده (المهندس)</t>
  </si>
  <si>
    <t xml:space="preserve">النسب والحدود وفق عقدك. هذا النموذج مثال مبسّط وليس استشارة.</t>
  </si>
  <si>
    <t xml:space="preserve">يبني Quanto لإدارة المشاريع هذا المستخلص من إنجاز البنود، ويعتمده المهندس بنداً بنداً: quantohq.com</t>
  </si>
  <si>
    <t xml:space="preserve">المستخلص المرحلي: بيانات العقد</t>
  </si>
  <si>
    <t xml:space="preserve">نموذج مجاني من Quanto ‏(quantohq.com). املأ الخلايا الصفراء؛ الأرقام الموجودة أمثلة.</t>
  </si>
  <si>
    <t xml:space="preserve">مثال: فيلا أرضي وأول، قطعة 123</t>
  </si>
  <si>
    <t xml:space="preserve">شركة مقاولات (مثال)</t>
  </si>
  <si>
    <t xml:space="preserve">أدخل التاريخ</t>
  </si>
  <si>
    <t xml:space="preserve">قيمة العقد (درهم)</t>
  </si>
  <si>
    <t xml:space="preserve">مثال</t>
  </si>
  <si>
    <t xml:space="preserve">نسبة المحتجزات</t>
  </si>
  <si>
    <t xml:space="preserve">من عقدك (مثال 10%)</t>
  </si>
  <si>
    <t xml:space="preserve">حد المحتجزات (نسبة من قيمة العقد)</t>
  </si>
  <si>
    <t xml:space="preserve">من عقدك (مثال 5%)</t>
  </si>
  <si>
    <t xml:space="preserve">الدفعة المقدمة المستلمة (درهم)</t>
  </si>
  <si>
    <t xml:space="preserve">نسبة استرداد الدفعة المقدمة (من كل تقييم)</t>
  </si>
  <si>
    <t xml:space="preserve">المواد في الموقع (درهم)</t>
  </si>
  <si>
    <t xml:space="preserve">حيث يسمح العقد بالدفع عنها</t>
  </si>
  <si>
    <t xml:space="preserve">صافي ما سبق اعتماده (درهم)</t>
  </si>
  <si>
    <t xml:space="preserve">صافي المبلغ حتى تاريخه في آخر شهادة</t>
  </si>
  <si>
    <t xml:space="preserve">نسبة ضريبة القيمة المضافة</t>
  </si>
  <si>
    <t xml:space="preserve">النسبة القياسية في الإمارات</t>
  </si>
  <si>
    <t xml:space="preserve">الخلايا الصفراء: مدخلاتك. وكل رقم آخر محسوب.</t>
  </si>
  <si>
    <t xml:space="preserve">جدول الكميات: الإنجاز حتى تاريخه</t>
  </si>
  <si>
    <t xml:space="preserve">سطر لكل بند. أضف الأسطر فوق المجموع؛ المعادلات تُنسخ للأسفل.</t>
  </si>
  <si>
    <t xml:space="preserve">البند</t>
  </si>
  <si>
    <t xml:space="preserve">الوصف</t>
  </si>
  <si>
    <t xml:space="preserve">الوحدة</t>
  </si>
  <si>
    <t xml:space="preserve">الكمية</t>
  </si>
  <si>
    <t xml:space="preserve">السعر (درهم)</t>
  </si>
  <si>
    <t xml:space="preserve">نسبة الإنجاز</t>
  </si>
  <si>
    <t xml:space="preserve">القيمة حتى تاريخه (درهم)</t>
  </si>
  <si>
    <t xml:space="preserve">1.1</t>
  </si>
  <si>
    <t xml:space="preserve">حفر (مثال)</t>
  </si>
  <si>
    <t xml:space="preserve">m³</t>
  </si>
  <si>
    <t xml:space="preserve">2.1</t>
  </si>
  <si>
    <t xml:space="preserve">خرسانة نظافة (مثال)</t>
  </si>
  <si>
    <t xml:space="preserve">2.2</t>
  </si>
  <si>
    <t xml:space="preserve">قواعد خرسانية مسلحة (مثال)</t>
  </si>
  <si>
    <t xml:space="preserve">3.1</t>
  </si>
  <si>
    <t xml:space="preserve">طابوق 200 مم (مثال)</t>
  </si>
  <si>
    <t xml:space="preserve">m²</t>
  </si>
  <si>
    <t xml:space="preserve">4.1</t>
  </si>
  <si>
    <t xml:space="preserve">لياسة (مثال)</t>
  </si>
  <si>
    <t xml:space="preserve">المجموع</t>
  </si>
  <si>
    <t xml:space="preserve">الأوامر التغييرية المعتمدة: الإنجاز حتى تاريخه</t>
  </si>
  <si>
    <t xml:space="preserve">تُدفع الأوامر التغييرية المعتمدة فقط في المستخلص.</t>
  </si>
  <si>
    <t xml:space="preserve">رقم الأمر</t>
  </si>
  <si>
    <t xml:space="preserve">القيمة المعتمدة (درهم)</t>
  </si>
  <si>
    <t xml:space="preserve">VO-01</t>
  </si>
  <si>
    <t xml:space="preserve">سور إضافي (مثال)</t>
  </si>
  <si>
    <t xml:space="preserve">VO-02</t>
  </si>
  <si>
    <t xml:space="preserve">تغيير بلاط الأرضيات (مثال)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</si>
</sst>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d\-mmm\-yyyy"/>
    <numFmt numFmtId="167" formatCode="#,##0.00;\(#,##0.00\);\-"/>
    <numFmt numFmtId="168" formatCode="0.0%;\(0.0%\);\-"/>
    <numFmt numFmtId="169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7A52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E7A52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F3EE"/>
        <bgColor rgb="FFFFFFFF"/>
      </patternFill>
    </fill>
    <fill>
      <patternFill patternType="solid">
        <fgColor rgb="FF1E7A52"/>
        <bgColor rgb="FF008080"/>
      </patternFill>
    </fill>
    <fill>
      <patternFill patternType="solid">
        <fgColor rgb="FFFFF59D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C"/>
      </left>
      <right style="thin">
        <color rgb="FFC9D3DC"/>
      </right>
      <top style="thin">
        <color rgb="FFC9D3DC"/>
      </top>
      <bottom style="thin">
        <color rgb="FFC9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52"/>
      <rgbColor rgb="FFC0C0C0"/>
      <rgbColor rgb="FF808080"/>
      <rgbColor rgb="FF9999FF"/>
      <rgbColor rgb="FF993366"/>
      <rgbColor rgb="FFFFFFCC"/>
      <rgbColor rgb="FFE8F3EE"/>
      <rgbColor rgb="FF660066"/>
      <rgbColor rgb="FFFF8080"/>
      <rgbColor rgb="FF0066CC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7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22"/>
  </cols>
  <sheetData>
    <row r="1" customFormat="false" ht="17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  <c r="C4" s="4" t="str">
        <f aca="false">العقد!B4</f>
        <v>مثال: فيلا أرضي وأول، قطعة 123</v>
      </c>
    </row>
    <row r="5" customFormat="false" ht="15" hidden="false" customHeight="false" outlineLevel="0" collapsed="false">
      <c r="B5" s="3" t="s">
        <v>3</v>
      </c>
      <c r="C5" s="4" t="str">
        <f aca="false">العقد!B5</f>
        <v>شركة مقاولات (مثال)</v>
      </c>
    </row>
    <row r="6" customFormat="false" ht="15" hidden="false" customHeight="false" outlineLevel="0" collapsed="false">
      <c r="B6" s="3" t="s">
        <v>4</v>
      </c>
      <c r="C6" s="5" t="n">
        <f aca="false">العقد!B6</f>
        <v>3</v>
      </c>
    </row>
    <row r="7" customFormat="false" ht="15" hidden="false" customHeight="false" outlineLevel="0" collapsed="false">
      <c r="B7" s="3" t="s">
        <v>5</v>
      </c>
      <c r="C7" s="6" t="str">
        <f aca="false">IF(العقد!B7="","",العقد!B7)</f>
        <v/>
      </c>
    </row>
    <row r="9" customFormat="false" ht="30" hidden="false" customHeight="true" outlineLevel="0" collapsed="false">
      <c r="A9" s="7"/>
      <c r="B9" s="7" t="s">
        <v>6</v>
      </c>
      <c r="C9" s="7" t="s">
        <v>7</v>
      </c>
    </row>
    <row r="10" customFormat="false" ht="15" hidden="false" customHeight="false" outlineLevel="0" collapsed="false">
      <c r="A10" s="8" t="s">
        <v>8</v>
      </c>
      <c r="B10" s="4" t="s">
        <v>9</v>
      </c>
      <c r="C10" s="9" t="n">
        <f aca="false">'جدول الكميات'!H10</f>
        <v>204950</v>
      </c>
    </row>
    <row r="11" customFormat="false" ht="15" hidden="false" customHeight="false" outlineLevel="0" collapsed="false">
      <c r="A11" s="8" t="s">
        <v>10</v>
      </c>
      <c r="B11" s="4" t="s">
        <v>11</v>
      </c>
      <c r="C11" s="9" t="n">
        <f aca="false">'الأوامر التغييرية'!E7</f>
        <v>21000</v>
      </c>
    </row>
    <row r="12" customFormat="false" ht="15" hidden="false" customHeight="false" outlineLevel="0" collapsed="false">
      <c r="A12" s="8" t="s">
        <v>12</v>
      </c>
      <c r="B12" s="4" t="s">
        <v>13</v>
      </c>
      <c r="C12" s="9" t="n">
        <f aca="false">العقد!B13</f>
        <v>25000</v>
      </c>
    </row>
    <row r="13" customFormat="false" ht="15" hidden="false" customHeight="false" outlineLevel="0" collapsed="false">
      <c r="A13" s="10" t="s">
        <v>14</v>
      </c>
      <c r="B13" s="3" t="s">
        <v>15</v>
      </c>
      <c r="C13" s="11" t="n">
        <f aca="false">SUM(C10:C12)</f>
        <v>250950</v>
      </c>
    </row>
    <row r="14" customFormat="false" ht="15" hidden="false" customHeight="false" outlineLevel="0" collapsed="false">
      <c r="A14" s="8" t="s">
        <v>16</v>
      </c>
      <c r="B14" s="4" t="s">
        <v>17</v>
      </c>
      <c r="C14" s="9" t="n">
        <f aca="false">-MIN(C13*العقد!B9,العقد!B8*العقد!B10)</f>
        <v>-25095</v>
      </c>
    </row>
    <row r="15" customFormat="false" ht="15" hidden="false" customHeight="false" outlineLevel="0" collapsed="false">
      <c r="A15" s="8" t="s">
        <v>18</v>
      </c>
      <c r="B15" s="4" t="s">
        <v>19</v>
      </c>
      <c r="C15" s="9" t="n">
        <f aca="false">-MIN(C13*العقد!B12,العقد!B11)</f>
        <v>-25095</v>
      </c>
    </row>
    <row r="16" customFormat="false" ht="15" hidden="false" customHeight="false" outlineLevel="0" collapsed="false">
      <c r="A16" s="10" t="s">
        <v>20</v>
      </c>
      <c r="B16" s="3" t="s">
        <v>21</v>
      </c>
      <c r="C16" s="11" t="n">
        <f aca="false">C13+C14+C15</f>
        <v>200760</v>
      </c>
    </row>
    <row r="17" customFormat="false" ht="15" hidden="false" customHeight="false" outlineLevel="0" collapsed="false">
      <c r="A17" s="8" t="s">
        <v>22</v>
      </c>
      <c r="B17" s="4" t="s">
        <v>23</v>
      </c>
      <c r="C17" s="9" t="n">
        <f aca="false">-العقد!B14</f>
        <v>-180000</v>
      </c>
    </row>
    <row r="18" customFormat="false" ht="15" hidden="false" customHeight="false" outlineLevel="0" collapsed="false">
      <c r="A18" s="10" t="s">
        <v>24</v>
      </c>
      <c r="B18" s="3" t="s">
        <v>25</v>
      </c>
      <c r="C18" s="11" t="n">
        <f aca="false">C16+C17</f>
        <v>20760</v>
      </c>
    </row>
    <row r="19" customFormat="false" ht="15" hidden="false" customHeight="false" outlineLevel="0" collapsed="false">
      <c r="A19" s="8" t="s">
        <v>26</v>
      </c>
      <c r="B19" s="4" t="s">
        <v>27</v>
      </c>
      <c r="C19" s="9" t="n">
        <f aca="false">C18*العقد!B15</f>
        <v>1038</v>
      </c>
    </row>
    <row r="20" customFormat="false" ht="15" hidden="false" customHeight="false" outlineLevel="0" collapsed="false">
      <c r="A20" s="10" t="s">
        <v>28</v>
      </c>
      <c r="B20" s="3" t="s">
        <v>29</v>
      </c>
      <c r="C20" s="11" t="n">
        <f aca="false">C18+C19</f>
        <v>21798</v>
      </c>
    </row>
    <row r="23" customFormat="false" ht="15" hidden="false" customHeight="false" outlineLevel="0" collapsed="false">
      <c r="B23" s="12" t="s">
        <v>30</v>
      </c>
      <c r="C23" s="4"/>
    </row>
    <row r="24" customFormat="false" ht="15" hidden="false" customHeight="false" outlineLevel="0" collapsed="false">
      <c r="B24" s="12" t="s">
        <v>31</v>
      </c>
      <c r="C24" s="4"/>
    </row>
    <row r="26" customFormat="false" ht="15" hidden="false" customHeight="false" outlineLevel="0" collapsed="false">
      <c r="B26" s="2" t="s">
        <v>32</v>
      </c>
    </row>
    <row r="27" customFormat="false" ht="15" hidden="false" customHeight="false" outlineLevel="0" collapsed="false">
      <c r="B27" s="13" t="s">
        <v>33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7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50"/>
  </cols>
  <sheetData>
    <row r="1" customFormat="false" ht="17.15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15" hidden="false" customHeight="false" outlineLevel="0" collapsed="false">
      <c r="A4" s="3" t="s">
        <v>2</v>
      </c>
      <c r="B4" s="14" t="s">
        <v>36</v>
      </c>
      <c r="C4" s="15"/>
    </row>
    <row r="5" customFormat="false" ht="15" hidden="false" customHeight="false" outlineLevel="0" collapsed="false">
      <c r="A5" s="3" t="s">
        <v>3</v>
      </c>
      <c r="B5" s="14" t="s">
        <v>37</v>
      </c>
      <c r="C5" s="15"/>
    </row>
    <row r="6" customFormat="false" ht="15" hidden="false" customHeight="false" outlineLevel="0" collapsed="false">
      <c r="A6" s="3" t="s">
        <v>4</v>
      </c>
      <c r="B6" s="16" t="n">
        <v>3</v>
      </c>
      <c r="C6" s="15"/>
    </row>
    <row r="7" customFormat="false" ht="15" hidden="false" customHeight="false" outlineLevel="0" collapsed="false">
      <c r="A7" s="3" t="s">
        <v>5</v>
      </c>
      <c r="B7" s="17"/>
      <c r="C7" s="15" t="s">
        <v>38</v>
      </c>
    </row>
    <row r="8" customFormat="false" ht="15" hidden="false" customHeight="false" outlineLevel="0" collapsed="false">
      <c r="A8" s="3" t="s">
        <v>39</v>
      </c>
      <c r="B8" s="18" t="n">
        <v>1500000</v>
      </c>
      <c r="C8" s="15" t="s">
        <v>40</v>
      </c>
    </row>
    <row r="9" customFormat="false" ht="15" hidden="false" customHeight="false" outlineLevel="0" collapsed="false">
      <c r="A9" s="3" t="s">
        <v>41</v>
      </c>
      <c r="B9" s="19" t="n">
        <v>0.1</v>
      </c>
      <c r="C9" s="15" t="s">
        <v>42</v>
      </c>
    </row>
    <row r="10" customFormat="false" ht="15" hidden="false" customHeight="false" outlineLevel="0" collapsed="false">
      <c r="A10" s="3" t="s">
        <v>43</v>
      </c>
      <c r="B10" s="19" t="n">
        <v>0.05</v>
      </c>
      <c r="C10" s="15" t="s">
        <v>44</v>
      </c>
    </row>
    <row r="11" customFormat="false" ht="15" hidden="false" customHeight="false" outlineLevel="0" collapsed="false">
      <c r="A11" s="3" t="s">
        <v>45</v>
      </c>
      <c r="B11" s="18" t="n">
        <v>150000</v>
      </c>
      <c r="C11" s="15" t="s">
        <v>40</v>
      </c>
    </row>
    <row r="12" customFormat="false" ht="15" hidden="false" customHeight="false" outlineLevel="0" collapsed="false">
      <c r="A12" s="3" t="s">
        <v>46</v>
      </c>
      <c r="B12" s="19" t="n">
        <v>0.1</v>
      </c>
      <c r="C12" s="15" t="s">
        <v>42</v>
      </c>
    </row>
    <row r="13" customFormat="false" ht="15" hidden="false" customHeight="false" outlineLevel="0" collapsed="false">
      <c r="A13" s="3" t="s">
        <v>47</v>
      </c>
      <c r="B13" s="18" t="n">
        <v>25000</v>
      </c>
      <c r="C13" s="15" t="s">
        <v>48</v>
      </c>
    </row>
    <row r="14" customFormat="false" ht="15" hidden="false" customHeight="false" outlineLevel="0" collapsed="false">
      <c r="A14" s="3" t="s">
        <v>49</v>
      </c>
      <c r="B14" s="18" t="n">
        <v>180000</v>
      </c>
      <c r="C14" s="15" t="s">
        <v>50</v>
      </c>
    </row>
    <row r="15" customFormat="false" ht="15" hidden="false" customHeight="false" outlineLevel="0" collapsed="false">
      <c r="A15" s="3" t="s">
        <v>51</v>
      </c>
      <c r="B15" s="19" t="n">
        <v>0.05</v>
      </c>
      <c r="C15" s="15" t="s">
        <v>52</v>
      </c>
    </row>
    <row r="17" customFormat="false" ht="15" hidden="false" customHeight="false" outlineLevel="0" collapsed="false">
      <c r="A17" s="2" t="s">
        <v>53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8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15" hidden="false" customHeight="false" outlineLevel="0" collapsed="false">
      <c r="A1" s="1" t="s">
        <v>54</v>
      </c>
    </row>
    <row r="2" customFormat="false" ht="15" hidden="false" customHeight="false" outlineLevel="0" collapsed="false">
      <c r="A2" s="2" t="s">
        <v>55</v>
      </c>
    </row>
    <row r="4" customFormat="false" ht="30" hidden="false" customHeight="true" outlineLevel="0" collapsed="false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7</v>
      </c>
      <c r="G4" s="7" t="s">
        <v>61</v>
      </c>
      <c r="H4" s="7" t="s">
        <v>62</v>
      </c>
    </row>
    <row r="5" customFormat="false" ht="15" hidden="false" customHeight="false" outlineLevel="0" collapsed="false">
      <c r="A5" s="20" t="s">
        <v>63</v>
      </c>
      <c r="B5" s="21" t="s">
        <v>64</v>
      </c>
      <c r="C5" s="22" t="s">
        <v>65</v>
      </c>
      <c r="D5" s="23" t="n">
        <v>850</v>
      </c>
      <c r="E5" s="18" t="n">
        <v>25</v>
      </c>
      <c r="F5" s="9" t="n">
        <f aca="false">D5*E5</f>
        <v>21250</v>
      </c>
      <c r="G5" s="19" t="n">
        <v>1</v>
      </c>
      <c r="H5" s="9" t="n">
        <f aca="false">F5*G5</f>
        <v>21250</v>
      </c>
    </row>
    <row r="6" customFormat="false" ht="15" hidden="false" customHeight="false" outlineLevel="0" collapsed="false">
      <c r="A6" s="20" t="s">
        <v>66</v>
      </c>
      <c r="B6" s="21" t="s">
        <v>67</v>
      </c>
      <c r="C6" s="22" t="s">
        <v>65</v>
      </c>
      <c r="D6" s="23" t="n">
        <v>60</v>
      </c>
      <c r="E6" s="18" t="n">
        <v>320</v>
      </c>
      <c r="F6" s="9" t="n">
        <f aca="false">D6*E6</f>
        <v>19200</v>
      </c>
      <c r="G6" s="19" t="n">
        <v>1</v>
      </c>
      <c r="H6" s="9" t="n">
        <f aca="false">F6*G6</f>
        <v>19200</v>
      </c>
    </row>
    <row r="7" customFormat="false" ht="15" hidden="false" customHeight="false" outlineLevel="0" collapsed="false">
      <c r="A7" s="20" t="s">
        <v>68</v>
      </c>
      <c r="B7" s="21" t="s">
        <v>69</v>
      </c>
      <c r="C7" s="22" t="s">
        <v>65</v>
      </c>
      <c r="D7" s="23" t="n">
        <v>140</v>
      </c>
      <c r="E7" s="18" t="n">
        <v>1150</v>
      </c>
      <c r="F7" s="9" t="n">
        <f aca="false">D7*E7</f>
        <v>161000</v>
      </c>
      <c r="G7" s="19" t="n">
        <v>0.8</v>
      </c>
      <c r="H7" s="9" t="n">
        <f aca="false">F7*G7</f>
        <v>128800</v>
      </c>
    </row>
    <row r="8" customFormat="false" ht="15" hidden="false" customHeight="false" outlineLevel="0" collapsed="false">
      <c r="A8" s="20" t="s">
        <v>70</v>
      </c>
      <c r="B8" s="21" t="s">
        <v>71</v>
      </c>
      <c r="C8" s="22" t="s">
        <v>72</v>
      </c>
      <c r="D8" s="23" t="n">
        <v>1200</v>
      </c>
      <c r="E8" s="18" t="n">
        <v>85</v>
      </c>
      <c r="F8" s="9" t="n">
        <f aca="false">D8*E8</f>
        <v>102000</v>
      </c>
      <c r="G8" s="19" t="n">
        <v>0.35</v>
      </c>
      <c r="H8" s="9" t="n">
        <f aca="false">F8*G8</f>
        <v>35700</v>
      </c>
    </row>
    <row r="9" customFormat="false" ht="15" hidden="false" customHeight="false" outlineLevel="0" collapsed="false">
      <c r="A9" s="20" t="s">
        <v>73</v>
      </c>
      <c r="B9" s="21" t="s">
        <v>74</v>
      </c>
      <c r="C9" s="22" t="s">
        <v>72</v>
      </c>
      <c r="D9" s="23" t="n">
        <v>2600</v>
      </c>
      <c r="E9" s="18" t="n">
        <v>32</v>
      </c>
      <c r="F9" s="9" t="n">
        <f aca="false">D9*E9</f>
        <v>83200</v>
      </c>
      <c r="G9" s="19" t="n">
        <v>0</v>
      </c>
      <c r="H9" s="9" t="n">
        <f aca="false">F9*G9</f>
        <v>0</v>
      </c>
    </row>
    <row r="10" customFormat="false" ht="15" hidden="false" customHeight="false" outlineLevel="0" collapsed="false">
      <c r="A10" s="24"/>
      <c r="B10" s="3" t="s">
        <v>75</v>
      </c>
      <c r="C10" s="24"/>
      <c r="D10" s="24"/>
      <c r="E10" s="24"/>
      <c r="F10" s="11" t="n">
        <f aca="false">SUM(F5:F9)</f>
        <v>386650</v>
      </c>
      <c r="G10" s="24"/>
      <c r="H10" s="11" t="n">
        <f aca="false">SUM(H5:H9)</f>
        <v>204950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8"/>
  </cols>
  <sheetData>
    <row r="1" customFormat="false" ht="17.15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30" hidden="false" customHeight="true" outlineLevel="0" collapsed="false">
      <c r="A4" s="7" t="s">
        <v>78</v>
      </c>
      <c r="B4" s="7" t="s">
        <v>57</v>
      </c>
      <c r="C4" s="7" t="s">
        <v>79</v>
      </c>
      <c r="D4" s="7" t="s">
        <v>61</v>
      </c>
      <c r="E4" s="7" t="s">
        <v>62</v>
      </c>
    </row>
    <row r="5" customFormat="false" ht="15" hidden="false" customHeight="false" outlineLevel="0" collapsed="false">
      <c r="A5" s="20" t="s">
        <v>80</v>
      </c>
      <c r="B5" s="21" t="s">
        <v>81</v>
      </c>
      <c r="C5" s="18" t="n">
        <v>42000</v>
      </c>
      <c r="D5" s="19" t="n">
        <v>0.5</v>
      </c>
      <c r="E5" s="9" t="n">
        <f aca="false">C5*D5</f>
        <v>21000</v>
      </c>
    </row>
    <row r="6" customFormat="false" ht="15" hidden="false" customHeight="false" outlineLevel="0" collapsed="false">
      <c r="A6" s="20" t="s">
        <v>82</v>
      </c>
      <c r="B6" s="21" t="s">
        <v>83</v>
      </c>
      <c r="C6" s="18" t="n">
        <v>18500</v>
      </c>
      <c r="D6" s="19" t="n">
        <v>0</v>
      </c>
      <c r="E6" s="9" t="n">
        <f aca="false">C6*D6</f>
        <v>0</v>
      </c>
    </row>
    <row r="7" customFormat="false" ht="15" hidden="false" customHeight="false" outlineLevel="0" collapsed="false">
      <c r="A7" s="24"/>
      <c r="B7" s="3" t="s">
        <v>75</v>
      </c>
      <c r="C7" s="11" t="n">
        <f aca="false">SUM(C5:C6)</f>
        <v>60500</v>
      </c>
      <c r="D7" s="24"/>
      <c r="E7" s="11" t="n">
        <f aca="false">SUM(E5:E6)</f>
        <v>21000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2026-10-22T16:49:19Z</dcterms:created>
  <dc:creator>openpyxl</dc:creator>
  <dc:description/>
  <dc:language>en-US</dc:language>
  <cp:lastModifiedBy/>
  <dcterms:modified xsi:type="dcterms:W3CDTF">2026-10-22T16:49:19Z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